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5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<sst xmlns="http://schemas.openxmlformats.org/spreadsheetml/2006/main" count="73" uniqueCount="72">
  <si>
    <t>към Решение №</t>
  </si>
  <si>
    <t>НАИМЕНОВАНИЕ</t>
  </si>
  <si>
    <t>НА</t>
  </si>
  <si>
    <t>§§</t>
  </si>
  <si>
    <t>ПОКАЗАТЕЛИТЕ</t>
  </si>
  <si>
    <t xml:space="preserve">I. СОБСТВЕНИ ПРИХОДИ И ПОМОЩИ </t>
  </si>
  <si>
    <t>§§ 01÷46</t>
  </si>
  <si>
    <t>1. Данъчни приходи</t>
  </si>
  <si>
    <t xml:space="preserve">§§ 01÷20  </t>
  </si>
  <si>
    <t>2. Неданъчни приходи</t>
  </si>
  <si>
    <t>§§ 24÷42</t>
  </si>
  <si>
    <t>3. Помощи, дарения и други безвъзм.получени суми от страната и чужбина</t>
  </si>
  <si>
    <t>§§ 45 и 46</t>
  </si>
  <si>
    <t xml:space="preserve">II. РАЗХОДИ </t>
  </si>
  <si>
    <t>§§ 01÷55</t>
  </si>
  <si>
    <t>1. Заплати и възнагражд.за персонала, нает по трудови и служебни правоотношения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</si>
  <si>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</si>
  <si>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</si>
  <si>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</si>
  <si>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</si>
  <si>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 05, §08</t>
  </si>
  <si>
    <t xml:space="preserve">4. Издръжка </t>
  </si>
  <si>
    <t>§ 10</t>
  </si>
  <si>
    <t xml:space="preserve">5. Други текущи разходи </t>
  </si>
  <si>
    <t>§§19÷29 и §§ 40÷46</t>
  </si>
  <si>
    <t>6. Капиталови разходи</t>
  </si>
  <si>
    <t>§§ 51÷55</t>
  </si>
  <si>
    <t>7. Резерв за непредвидени и неотложни разходи</t>
  </si>
  <si>
    <t>§§00-98</t>
  </si>
  <si>
    <t xml:space="preserve">III. Трансфери (субсидии, вноски, временни заеми) </t>
  </si>
  <si>
    <t xml:space="preserve">§§ 31; 61÷64; 74÷78 </t>
  </si>
  <si>
    <t>1. Взаимоотношения с ЦБ</t>
  </si>
  <si>
    <t>§ 31</t>
  </si>
  <si>
    <t xml:space="preserve">2. Трансфери </t>
  </si>
  <si>
    <t>§§ 61÷64</t>
  </si>
  <si>
    <t>3. Временни безлихвени заеми от/нето/между бюджета и сметка за средства от ЕС</t>
  </si>
  <si>
    <t>§§ 74÷78</t>
  </si>
  <si>
    <t>IV. Бюджетно салдо  (дефицит "-" / излишък "+")</t>
  </si>
  <si>
    <t>IV=I-II+III</t>
  </si>
  <si>
    <t xml:space="preserve">     контрола</t>
  </si>
  <si>
    <t>IV+V=0</t>
  </si>
  <si>
    <t xml:space="preserve">V. Финансиране </t>
  </si>
  <si>
    <t>V=А1+А2</t>
  </si>
  <si>
    <t>А1. Външно финансиране</t>
  </si>
  <si>
    <t>§§ 80 и 81</t>
  </si>
  <si>
    <t xml:space="preserve"> 1.1. получени външни заеми и общински ЦК емитирани на м/нар. капиталови пазари </t>
  </si>
  <si>
    <t xml:space="preserve">1.2. погашения по външни заеми </t>
  </si>
  <si>
    <t>А2. Вътрешно финансиране</t>
  </si>
  <si>
    <t>2.1.Получени заеми от банки и други лица в страната</t>
  </si>
  <si>
    <t xml:space="preserve">§83-71 и §83-72 </t>
  </si>
  <si>
    <t>2.2.Погашения по заеми от банки и други лица в страната</t>
  </si>
  <si>
    <t xml:space="preserve">§83-81 и §83-82 </t>
  </si>
  <si>
    <t>2.3.Операции с държавни (общински) ЦК (нето)</t>
  </si>
  <si>
    <t>§85, §86 и §91</t>
  </si>
  <si>
    <t>2.4.Възмездно финансиране</t>
  </si>
  <si>
    <t>§70 и §72  § 90</t>
  </si>
  <si>
    <t>2.5.Друго финансиране</t>
  </si>
  <si>
    <t>§88 и §93</t>
  </si>
  <si>
    <t>2.6.Депозити и средства по сметки (нето)</t>
  </si>
  <si>
    <t>§95</t>
  </si>
  <si>
    <t xml:space="preserve">2.6.1.Остатък от предходен период (+) </t>
  </si>
  <si>
    <t>от §§ 95-01до 95-06</t>
  </si>
  <si>
    <t>2.6.2.Наличности в края на периода (-)</t>
  </si>
  <si>
    <t>от§§ 95-07 до 95-14</t>
  </si>
  <si>
    <t>2016 г.</t>
  </si>
  <si>
    <t>Общински съвет Габрово</t>
  </si>
  <si>
    <t>ОТЧЕТ</t>
  </si>
  <si>
    <t>ОТЧЕТ НА ОБЩИНА ГАБРОВО ЗА 2016 г. ПО ОКРУПНЕНИ ПОКАЗАТЕЛИ</t>
  </si>
  <si>
    <t>ПЪРВОНАЧАЛЕН 
БЮДЖЕТ</t>
  </si>
  <si>
    <t>2016 Г</t>
  </si>
  <si>
    <t xml:space="preserve">ОКОНЧЕТЕЛЕН 
БЮДЖЕТ </t>
  </si>
  <si>
    <t>Приложение № 1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</si>
</sst>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 quotePrefix="1">
      <alignment horizontal="centerContinuous"/>
      <protection locked="0"/>
    </xf>
    <xf numFmtId="0" fontId="1" fillId="0" borderId="10" xfId="0" applyFont="1" applyBorder="1" applyAlignment="1" applyProtection="1" quotePrefix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" fillId="0" borderId="12" xfId="0" applyFont="1" applyBorder="1" applyAlignment="1" applyProtection="1" quotePrefix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 quotePrefix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3" fontId="1" fillId="0" borderId="15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 horizontal="justify"/>
      <protection/>
    </xf>
    <xf numFmtId="3" fontId="0" fillId="0" borderId="16" xfId="0" applyNumberFormat="1" applyFont="1" applyBorder="1" applyAlignment="1" applyProtection="1" quotePrefix="1">
      <alignment/>
      <protection locked="0"/>
    </xf>
    <xf numFmtId="0" fontId="1" fillId="0" borderId="16" xfId="0" applyFont="1" applyBorder="1" applyAlignment="1" applyProtection="1" quotePrefix="1">
      <alignment horizontal="left"/>
      <protection/>
    </xf>
    <xf numFmtId="3" fontId="1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 quotePrefix="1">
      <alignment horizontal="justify"/>
      <protection/>
    </xf>
    <xf numFmtId="0" fontId="0" fillId="0" borderId="16" xfId="0" applyFont="1" applyBorder="1" applyAlignment="1" applyProtection="1" quotePrefix="1">
      <alignment horizontal="left"/>
      <protection/>
    </xf>
    <xf numFmtId="3" fontId="1" fillId="0" borderId="16" xfId="0" applyNumberFormat="1" applyFont="1" applyBorder="1" applyAlignment="1">
      <alignment/>
    </xf>
    <xf numFmtId="0" fontId="2" fillId="0" borderId="16" xfId="0" applyFont="1" applyBorder="1" applyAlignment="1" applyProtection="1" quotePrefix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3" fontId="1" fillId="0" borderId="16" xfId="0" applyNumberFormat="1" applyFont="1" applyBorder="1" applyAlignment="1" applyProtection="1" quotePrefix="1">
      <alignment/>
      <protection locked="0"/>
    </xf>
    <xf numFmtId="0" fontId="0" fillId="0" borderId="16" xfId="0" applyFont="1" applyBorder="1" applyAlignment="1" applyProtection="1" quotePrefix="1">
      <alignment horizontal="left" wrapText="1"/>
      <protection/>
    </xf>
    <xf numFmtId="3" fontId="1" fillId="0" borderId="16" xfId="0" applyNumberFormat="1" applyFont="1" applyBorder="1" applyAlignment="1" applyProtection="1" quotePrefix="1">
      <alignment/>
      <protection/>
    </xf>
    <xf numFmtId="3" fontId="1" fillId="0" borderId="16" xfId="0" applyNumberFormat="1" applyFont="1" applyBorder="1" applyAlignment="1" applyProtection="1">
      <alignment horizontal="right"/>
      <protection/>
    </xf>
    <xf numFmtId="3" fontId="1" fillId="0" borderId="16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justify"/>
      <protection/>
    </xf>
    <xf numFmtId="172" fontId="0" fillId="0" borderId="16" xfId="0" applyNumberFormat="1" applyFont="1" applyBorder="1" applyAlignment="1" applyProtection="1" quotePrefix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59.7109375" style="9" customWidth="1"/>
    <col min="2" max="4" width="19.8515625" style="9" customWidth="1"/>
    <col min="5" max="5" width="17.421875" style="9" customWidth="1"/>
    <col min="6" max="16384" width="9.140625" style="9" customWidth="1"/>
  </cols>
  <sheetData>
    <row r="1" spans="1:9" s="3" customFormat="1" ht="15.75" customHeight="1">
      <c r="A1" s="1"/>
      <c r="B1" s="2"/>
      <c r="C1" s="39" t="s">
        <v>71</v>
      </c>
      <c r="D1" s="39"/>
      <c r="E1" s="39"/>
      <c r="I1" s="4"/>
    </row>
    <row r="2" spans="1:9" s="3" customFormat="1" ht="15.75" customHeight="1">
      <c r="A2" s="1"/>
      <c r="B2" s="2"/>
      <c r="C2" s="39" t="s">
        <v>0</v>
      </c>
      <c r="D2" s="39"/>
      <c r="E2" s="39"/>
      <c r="F2" s="36"/>
      <c r="G2" s="36"/>
      <c r="I2" s="4"/>
    </row>
    <row r="3" spans="1:9" s="3" customFormat="1" ht="15.75" customHeight="1">
      <c r="A3" s="5"/>
      <c r="B3" s="2"/>
      <c r="C3" s="2" t="s">
        <v>65</v>
      </c>
      <c r="D3" s="2"/>
      <c r="E3" s="37"/>
      <c r="F3" s="37"/>
      <c r="G3" s="37"/>
      <c r="I3" s="4"/>
    </row>
    <row r="4" spans="1:9" s="3" customFormat="1" ht="15.75" customHeight="1">
      <c r="A4" s="5" t="s">
        <v>67</v>
      </c>
      <c r="B4" s="6"/>
      <c r="C4" s="6"/>
      <c r="D4" s="6"/>
      <c r="E4" s="5"/>
      <c r="I4" s="4"/>
    </row>
    <row r="5" spans="1:5" ht="12.75">
      <c r="A5" s="7" t="s">
        <v>1</v>
      </c>
      <c r="B5" s="7"/>
      <c r="C5" s="7"/>
      <c r="D5" s="7"/>
      <c r="E5" s="8"/>
    </row>
    <row r="6" spans="1:5" ht="25.5">
      <c r="A6" s="10" t="s">
        <v>2</v>
      </c>
      <c r="B6" s="10" t="s">
        <v>3</v>
      </c>
      <c r="C6" s="38" t="s">
        <v>68</v>
      </c>
      <c r="D6" s="38" t="s">
        <v>70</v>
      </c>
      <c r="E6" s="11" t="s">
        <v>66</v>
      </c>
    </row>
    <row r="7" spans="1:5" ht="12.75">
      <c r="A7" s="12" t="s">
        <v>4</v>
      </c>
      <c r="B7" s="12"/>
      <c r="C7" s="13" t="s">
        <v>64</v>
      </c>
      <c r="D7" s="13" t="s">
        <v>69</v>
      </c>
      <c r="E7" s="13" t="s">
        <v>64</v>
      </c>
    </row>
    <row r="8" spans="1:5" ht="12.75">
      <c r="A8" s="14" t="s">
        <v>5</v>
      </c>
      <c r="B8" s="15" t="s">
        <v>6</v>
      </c>
      <c r="C8" s="16">
        <f>+C9+C10+C11</f>
        <v>13916750</v>
      </c>
      <c r="D8" s="16">
        <f>+D9+D10+D11</f>
        <v>15011415</v>
      </c>
      <c r="E8" s="16">
        <f>+E9+E10+E11</f>
        <v>14205021</v>
      </c>
    </row>
    <row r="9" spans="1:5" ht="15" customHeight="1">
      <c r="A9" s="17" t="s">
        <v>7</v>
      </c>
      <c r="B9" s="18" t="s">
        <v>8</v>
      </c>
      <c r="C9" s="19">
        <v>4460000</v>
      </c>
      <c r="D9" s="19">
        <v>4460000</v>
      </c>
      <c r="E9" s="19">
        <v>4941297</v>
      </c>
    </row>
    <row r="10" spans="1:5" ht="15.75" customHeight="1">
      <c r="A10" s="17" t="s">
        <v>9</v>
      </c>
      <c r="B10" s="18" t="s">
        <v>10</v>
      </c>
      <c r="C10" s="19">
        <v>9456750</v>
      </c>
      <c r="D10" s="19">
        <f>2907505+5297900+350917+99567-254206+1000000+85000</f>
        <v>9486683</v>
      </c>
      <c r="E10" s="19">
        <v>8198993</v>
      </c>
    </row>
    <row r="11" spans="1:5" ht="24.75" customHeight="1">
      <c r="A11" s="20" t="s">
        <v>11</v>
      </c>
      <c r="B11" s="18" t="s">
        <v>12</v>
      </c>
      <c r="C11" s="21">
        <v>0</v>
      </c>
      <c r="D11" s="21">
        <v>1064732</v>
      </c>
      <c r="E11" s="21">
        <v>1064731</v>
      </c>
    </row>
    <row r="12" spans="1:5" ht="12.75">
      <c r="A12" s="22" t="s">
        <v>13</v>
      </c>
      <c r="B12" s="18" t="s">
        <v>14</v>
      </c>
      <c r="C12" s="23">
        <f>SUM(C13:C19)</f>
        <v>41680129</v>
      </c>
      <c r="D12" s="23">
        <f>SUM(D13:D19)</f>
        <v>44198833</v>
      </c>
      <c r="E12" s="23">
        <f>SUM(E13:E19)</f>
        <v>40473058</v>
      </c>
    </row>
    <row r="13" spans="1:5" ht="25.5" customHeight="1">
      <c r="A13" s="24" t="s">
        <v>15</v>
      </c>
      <c r="B13" s="18" t="s">
        <v>16</v>
      </c>
      <c r="C13" s="19">
        <f>14630032+775700</f>
        <v>15405732</v>
      </c>
      <c r="D13" s="19">
        <v>15832997</v>
      </c>
      <c r="E13" s="19">
        <v>15200564</v>
      </c>
    </row>
    <row r="14" spans="1:5" ht="12.75">
      <c r="A14" s="25" t="s">
        <v>17</v>
      </c>
      <c r="B14" s="18" t="s">
        <v>18</v>
      </c>
      <c r="C14" s="19">
        <f>1002708+74850</f>
        <v>1077558</v>
      </c>
      <c r="D14" s="19">
        <v>1826356</v>
      </c>
      <c r="E14" s="19">
        <v>1707129</v>
      </c>
    </row>
    <row r="15" spans="1:5" ht="12.75">
      <c r="A15" s="25" t="s">
        <v>19</v>
      </c>
      <c r="B15" s="18" t="s">
        <v>20</v>
      </c>
      <c r="C15" s="19">
        <f>3079556+183280</f>
        <v>3262836</v>
      </c>
      <c r="D15" s="19">
        <v>3450937</v>
      </c>
      <c r="E15" s="19">
        <v>3262979</v>
      </c>
    </row>
    <row r="16" spans="1:5" ht="12.75">
      <c r="A16" s="25" t="s">
        <v>21</v>
      </c>
      <c r="B16" s="18" t="s">
        <v>22</v>
      </c>
      <c r="C16" s="19">
        <f>11565305+517390</f>
        <v>12082695</v>
      </c>
      <c r="D16" s="19">
        <v>12890229</v>
      </c>
      <c r="E16" s="19">
        <v>10972472</v>
      </c>
    </row>
    <row r="17" spans="1:5" ht="12.75">
      <c r="A17" s="25" t="s">
        <v>23</v>
      </c>
      <c r="B17" s="18" t="s">
        <v>24</v>
      </c>
      <c r="C17" s="19">
        <f>283430+41680+121404+752248+204000+9820</f>
        <v>1412582</v>
      </c>
      <c r="D17" s="19">
        <f>506634+53440+573118+315857+607010+41948</f>
        <v>2098007</v>
      </c>
      <c r="E17" s="19">
        <v>2010190</v>
      </c>
    </row>
    <row r="18" spans="1:5" ht="12.75">
      <c r="A18" s="17" t="s">
        <v>25</v>
      </c>
      <c r="B18" s="18" t="s">
        <v>26</v>
      </c>
      <c r="C18" s="26">
        <f>7559639+113050+40000</f>
        <v>7712689</v>
      </c>
      <c r="D18" s="26">
        <f>3310336+4571556+10060+90000</f>
        <v>7981952</v>
      </c>
      <c r="E18" s="26">
        <v>7319724</v>
      </c>
    </row>
    <row r="19" spans="1:5" ht="12.75">
      <c r="A19" s="27" t="s">
        <v>27</v>
      </c>
      <c r="B19" s="18" t="s">
        <v>28</v>
      </c>
      <c r="C19" s="19">
        <f>766037-40000</f>
        <v>726037</v>
      </c>
      <c r="D19" s="19">
        <v>118355</v>
      </c>
      <c r="E19" s="19">
        <v>0</v>
      </c>
    </row>
    <row r="20" spans="1:5" ht="12.75">
      <c r="A20" s="28" t="s">
        <v>29</v>
      </c>
      <c r="B20" s="18" t="s">
        <v>30</v>
      </c>
      <c r="C20" s="23">
        <f>+C21+C22+C23</f>
        <v>23437322</v>
      </c>
      <c r="D20" s="23">
        <f>+D21+D22+D23</f>
        <v>25049538</v>
      </c>
      <c r="E20" s="23">
        <f>+E21+E22+E23</f>
        <v>24865646</v>
      </c>
    </row>
    <row r="21" spans="1:5" ht="12.75">
      <c r="A21" s="25" t="s">
        <v>31</v>
      </c>
      <c r="B21" s="18" t="s">
        <v>32</v>
      </c>
      <c r="C21" s="29">
        <v>22116610</v>
      </c>
      <c r="D21" s="29">
        <v>33923160</v>
      </c>
      <c r="E21" s="29">
        <v>33809108</v>
      </c>
    </row>
    <row r="22" spans="1:5" ht="12.75">
      <c r="A22" s="25" t="s">
        <v>33</v>
      </c>
      <c r="B22" s="18" t="s">
        <v>34</v>
      </c>
      <c r="C22" s="29">
        <v>600712</v>
      </c>
      <c r="D22" s="29">
        <f>188876-9830695+48197</f>
        <v>-9593622</v>
      </c>
      <c r="E22" s="29">
        <v>-9797241</v>
      </c>
    </row>
    <row r="23" spans="1:5" ht="25.5">
      <c r="A23" s="30" t="s">
        <v>35</v>
      </c>
      <c r="B23" s="18" t="s">
        <v>36</v>
      </c>
      <c r="C23" s="29">
        <v>720000</v>
      </c>
      <c r="D23" s="29">
        <v>720000</v>
      </c>
      <c r="E23" s="29">
        <v>853779</v>
      </c>
    </row>
    <row r="24" spans="1:5" ht="12.75">
      <c r="A24" s="25"/>
      <c r="B24" s="18"/>
      <c r="C24" s="29"/>
      <c r="D24" s="29"/>
      <c r="E24" s="29"/>
    </row>
    <row r="25" spans="1:5" ht="12.75">
      <c r="A25" s="28" t="s">
        <v>37</v>
      </c>
      <c r="B25" s="18" t="s">
        <v>38</v>
      </c>
      <c r="C25" s="23">
        <f>+C8-C12+C20</f>
        <v>-4326057</v>
      </c>
      <c r="D25" s="23">
        <f>+D8-D12+D20</f>
        <v>-4137880</v>
      </c>
      <c r="E25" s="23">
        <f>+E8-E12+E20</f>
        <v>-1402391</v>
      </c>
    </row>
    <row r="26" spans="1:5" ht="12.75">
      <c r="A26" s="17" t="s">
        <v>39</v>
      </c>
      <c r="B26" s="18" t="s">
        <v>40</v>
      </c>
      <c r="C26" s="31" t="str">
        <f>IF(ROUND(C25,0)+ROUND(C27,0)=0,"OK","Irregular")</f>
        <v>OK</v>
      </c>
      <c r="D26" s="31" t="str">
        <f>IF(ROUND(D25,0)+ROUND(D27,0)=0,"OK","Irregular")</f>
        <v>OK</v>
      </c>
      <c r="E26" s="31" t="str">
        <f>IF(ROUND(E25,0)+ROUND(E27,0)=0,"OK","Irregular")</f>
        <v>OK</v>
      </c>
    </row>
    <row r="27" spans="1:5" ht="12.75">
      <c r="A27" s="28" t="s">
        <v>41</v>
      </c>
      <c r="B27" s="18" t="s">
        <v>42</v>
      </c>
      <c r="C27" s="32">
        <f>+C29+C32</f>
        <v>4326057</v>
      </c>
      <c r="D27" s="32">
        <f>+D29+D32</f>
        <v>4137880</v>
      </c>
      <c r="E27" s="32">
        <f>+E29+E32</f>
        <v>1402391</v>
      </c>
    </row>
    <row r="28" spans="1:5" ht="12.75">
      <c r="A28" s="28"/>
      <c r="B28" s="18"/>
      <c r="C28" s="33"/>
      <c r="D28" s="33"/>
      <c r="E28" s="33"/>
    </row>
    <row r="29" spans="1:5" ht="12.75">
      <c r="A29" s="25" t="s">
        <v>43</v>
      </c>
      <c r="B29" s="18" t="s">
        <v>44</v>
      </c>
      <c r="C29" s="31">
        <f>SUM(C30:C31)</f>
        <v>0</v>
      </c>
      <c r="D29" s="31">
        <f>SUM(D30:D31)</f>
        <v>0</v>
      </c>
      <c r="E29" s="31">
        <f>SUM(E30:E31)</f>
        <v>0</v>
      </c>
    </row>
    <row r="30" spans="1:5" ht="28.5" customHeight="1">
      <c r="A30" s="34" t="s">
        <v>45</v>
      </c>
      <c r="B30" s="18"/>
      <c r="C30" s="29">
        <v>0</v>
      </c>
      <c r="D30" s="29"/>
      <c r="E30" s="29">
        <v>0</v>
      </c>
    </row>
    <row r="31" spans="1:5" ht="12.75">
      <c r="A31" s="17" t="s">
        <v>46</v>
      </c>
      <c r="B31" s="18"/>
      <c r="C31" s="29">
        <v>0</v>
      </c>
      <c r="D31" s="29"/>
      <c r="E31" s="29">
        <v>0</v>
      </c>
    </row>
    <row r="32" spans="1:5" ht="12.75">
      <c r="A32" s="25" t="s">
        <v>47</v>
      </c>
      <c r="B32" s="18"/>
      <c r="C32" s="31">
        <f>SUM(C33:C38)</f>
        <v>4326057</v>
      </c>
      <c r="D32" s="31">
        <f>SUM(D33:D38)</f>
        <v>4137880</v>
      </c>
      <c r="E32" s="31">
        <f>SUM(E33:E38)</f>
        <v>1402391</v>
      </c>
    </row>
    <row r="33" spans="1:5" ht="12.75">
      <c r="A33" s="25" t="s">
        <v>48</v>
      </c>
      <c r="B33" s="18" t="s">
        <v>49</v>
      </c>
      <c r="C33" s="29">
        <v>0</v>
      </c>
      <c r="D33" s="29"/>
      <c r="E33" s="29">
        <v>0</v>
      </c>
    </row>
    <row r="34" spans="1:5" ht="12.75">
      <c r="A34" s="25" t="s">
        <v>50</v>
      </c>
      <c r="B34" s="18" t="s">
        <v>51</v>
      </c>
      <c r="C34" s="29">
        <v>-978000</v>
      </c>
      <c r="D34" s="29">
        <v>-978000</v>
      </c>
      <c r="E34" s="29">
        <v>-978000</v>
      </c>
    </row>
    <row r="35" spans="1:5" ht="12.75">
      <c r="A35" s="25" t="s">
        <v>52</v>
      </c>
      <c r="B35" s="18" t="s">
        <v>53</v>
      </c>
      <c r="C35" s="29">
        <v>0</v>
      </c>
      <c r="D35" s="29">
        <v>0</v>
      </c>
      <c r="E35" s="29">
        <v>0</v>
      </c>
    </row>
    <row r="36" spans="1:5" ht="12.75">
      <c r="A36" s="25" t="s">
        <v>54</v>
      </c>
      <c r="B36" s="18" t="s">
        <v>55</v>
      </c>
      <c r="C36" s="29">
        <v>0</v>
      </c>
      <c r="D36" s="29">
        <v>0</v>
      </c>
      <c r="E36" s="29">
        <v>0</v>
      </c>
    </row>
    <row r="37" spans="1:5" ht="12.75">
      <c r="A37" s="25" t="s">
        <v>56</v>
      </c>
      <c r="B37" s="18" t="s">
        <v>57</v>
      </c>
      <c r="C37" s="29">
        <v>650670</v>
      </c>
      <c r="D37" s="29">
        <f>-104464+566957</f>
        <v>462493</v>
      </c>
      <c r="E37" s="29">
        <v>382236</v>
      </c>
    </row>
    <row r="38" spans="1:5" ht="12.75">
      <c r="A38" s="17" t="s">
        <v>58</v>
      </c>
      <c r="B38" s="18" t="s">
        <v>59</v>
      </c>
      <c r="C38" s="23">
        <f>+C39+C40</f>
        <v>4653387</v>
      </c>
      <c r="D38" s="23">
        <f>+D39+D40</f>
        <v>4653387</v>
      </c>
      <c r="E38" s="23">
        <f>+E39+E40</f>
        <v>1998155</v>
      </c>
    </row>
    <row r="39" spans="1:5" ht="12.75">
      <c r="A39" s="25" t="s">
        <v>60</v>
      </c>
      <c r="B39" s="18" t="s">
        <v>61</v>
      </c>
      <c r="C39" s="29">
        <v>4653387</v>
      </c>
      <c r="D39" s="29">
        <v>4653387</v>
      </c>
      <c r="E39" s="29">
        <v>4653387</v>
      </c>
    </row>
    <row r="40" spans="1:5" ht="12.75">
      <c r="A40" s="35" t="s">
        <v>62</v>
      </c>
      <c r="B40" s="18" t="s">
        <v>63</v>
      </c>
      <c r="C40" s="19">
        <v>0</v>
      </c>
      <c r="D40" s="19">
        <v>0</v>
      </c>
      <c r="E40" s="19">
        <v>-2655232</v>
      </c>
    </row>
  </sheetData>
  <sheetProtection/>
  <mergeCells count="2">
    <mergeCell ref="C1:E1"/>
    <mergeCell ref="C2:E2"/>
  </mergeCells>
  <dataValidations count="1">
    <dataValidation type="whole" allowBlank="1" showInputMessage="1" showErrorMessage="1" error="въведете цяло число" sqref="C20:E20 C25:E25 C8:E10 C12:E12 C35:E35 C27:E27 C29:E29">
      <formula1>-10000000000000000</formula1>
      <formula2>10000000000000000</formula2>
    </dataValidation>
  </dataValidations>
  <printOptions/>
  <pageMargins left="1.535433070866142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hjghjgh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HristinaAleksandrova</dc:creator>
  <cp:keywords/>
  <dc:description/>
  <cp:lastModifiedBy>Mariya Ivanova</cp:lastModifiedBy>
  <cp:lastPrinted>2016-01-18T10:45:50Z</cp:lastPrinted>
  <dcterms:created xsi:type="dcterms:W3CDTF">2016-01-15T11:16:20Z</dcterms:created>
  <dcterms:modified xsi:type="dcterms:W3CDTF">2017-07-06T08:25:45Z</dcterms:modified>
  <cp:category/>
  <cp:version/>
  <cp:contentType/>
  <cp:contentStatus/>
</cp:coreProperties>
</file>